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4\Dati_PdC_2024_Lago Lugano\"/>
    </mc:Choice>
  </mc:AlternateContent>
  <xr:revisionPtr revIDLastSave="0" documentId="13_ncr:1_{69FE59AD-F7AC-43EB-BE9C-9B5746460169}" xr6:coauthVersionLast="47" xr6:coauthVersionMax="47" xr10:uidLastSave="{00000000-0000-0000-0000-000000000000}"/>
  <bookViews>
    <workbookView xWindow="0" yWindow="435" windowWidth="23745" windowHeight="2043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3" i="2" l="1"/>
  <c r="S71" i="2"/>
  <c r="S72" i="2"/>
  <c r="S70" i="2"/>
  <c r="S57" i="2"/>
  <c r="V54" i="2"/>
  <c r="U54" i="2"/>
  <c r="T54" i="2"/>
  <c r="S54" i="2"/>
  <c r="M53" i="2"/>
  <c r="I53" i="2"/>
  <c r="I52" i="2" l="1"/>
  <c r="S60" i="2" l="1"/>
  <c r="S59" i="2"/>
  <c r="S58" i="2"/>
  <c r="V53" i="2"/>
  <c r="U53" i="2"/>
  <c r="T53" i="2"/>
  <c r="S53" i="2"/>
  <c r="M52" i="2"/>
  <c r="T52" i="2" l="1"/>
  <c r="U52" i="2"/>
  <c r="V52" i="2"/>
  <c r="S52" i="2"/>
  <c r="M51" i="2"/>
  <c r="I51" i="2"/>
  <c r="S66" i="2" l="1"/>
  <c r="S65" i="2"/>
  <c r="S64" i="2"/>
  <c r="S63" i="2"/>
  <c r="S51" i="2"/>
  <c r="T51" i="2"/>
  <c r="U51" i="2"/>
  <c r="V51" i="2"/>
  <c r="M50" i="2"/>
  <c r="I50" i="2"/>
  <c r="T50" i="2"/>
  <c r="U50" i="2"/>
  <c r="V50" i="2"/>
  <c r="S50" i="2"/>
  <c r="I49" i="2"/>
  <c r="M49" i="2"/>
  <c r="M47" i="2"/>
  <c r="M48" i="2"/>
  <c r="T49" i="2" l="1"/>
  <c r="U49" i="2"/>
  <c r="V49" i="2"/>
  <c r="S49" i="2"/>
  <c r="I48" i="2"/>
  <c r="M44" i="2" l="1"/>
  <c r="M43" i="2"/>
  <c r="M42" i="2"/>
  <c r="I47" i="2"/>
  <c r="S47" i="2" s="1"/>
  <c r="T47" i="2" l="1"/>
  <c r="U47" i="2"/>
  <c r="V47" i="2"/>
  <c r="U46" i="2"/>
  <c r="V46" i="2"/>
  <c r="T46" i="2"/>
  <c r="I45" i="2" l="1"/>
  <c r="I46" i="2"/>
  <c r="S46" i="2" s="1"/>
</calcChain>
</file>

<file path=xl/sharedStrings.xml><?xml version="1.0" encoding="utf-8"?>
<sst xmlns="http://schemas.openxmlformats.org/spreadsheetml/2006/main" count="57" uniqueCount="38">
  <si>
    <t>Anno denuncia</t>
  </si>
  <si>
    <t>Comune di Lugano-Castagnola</t>
  </si>
  <si>
    <t>Comune di Paradiso</t>
  </si>
  <si>
    <t>Comune di Vico Morcote</t>
  </si>
  <si>
    <t>Comune di Lavena Ponte Tresa</t>
  </si>
  <si>
    <t>Barbengo</t>
  </si>
  <si>
    <t>prelievo totale a lago 2017</t>
  </si>
  <si>
    <t>prelievo totale a lago 2016</t>
  </si>
  <si>
    <t>percentuale 2017</t>
  </si>
  <si>
    <t>percentuale 2018</t>
  </si>
  <si>
    <t>somma 2017</t>
  </si>
  <si>
    <t>somma 2018</t>
  </si>
  <si>
    <t>prelievo totale a lago 2018</t>
  </si>
  <si>
    <t>somma 2019</t>
  </si>
  <si>
    <t>prelievo totale a lago 2019</t>
  </si>
  <si>
    <t>percentuale 2019</t>
  </si>
  <si>
    <t>percentuale</t>
  </si>
  <si>
    <t>prelievo Paradiso</t>
  </si>
  <si>
    <t>prelievo Barbengo</t>
  </si>
  <si>
    <t>prelievo Vico Morcote</t>
  </si>
  <si>
    <t>somma 2020</t>
  </si>
  <si>
    <t>prelievo totale a lago 2020</t>
  </si>
  <si>
    <t>percentuale 2020</t>
  </si>
  <si>
    <t>prelievo Lugano Castagnola 2019</t>
  </si>
  <si>
    <t>somma 2021</t>
  </si>
  <si>
    <t>prelievo totale a lago 2021</t>
  </si>
  <si>
    <t>percentuale 2021</t>
  </si>
  <si>
    <t>prelievo Lugano Castagnola 2021</t>
  </si>
  <si>
    <t>somma 2022</t>
  </si>
  <si>
    <t>prelievo totale a lago 2022</t>
  </si>
  <si>
    <t>percentuale 2022</t>
  </si>
  <si>
    <t>prelievo Lugano Castagnola 2022</t>
  </si>
  <si>
    <t>somma 2023</t>
  </si>
  <si>
    <t>prelievo totale a lago 2023</t>
  </si>
  <si>
    <t>percentuale 2023</t>
  </si>
  <si>
    <t>somma 2024</t>
  </si>
  <si>
    <t>prelievo totale a lago 2024</t>
  </si>
  <si>
    <t>percentuale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</si>
</sst>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b/>
      <sz val="10"/>
      <name val="Calibri"/>
    </font>
    <font>
      <b/>
      <sz val="10"/>
      <color rgb="FFFF000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b/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39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3937007874015"/>
          <c:y val="0.2968140277646017"/>
          <c:w val="0.77140507436570427"/>
          <c:h val="0.55030831989374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Sheet1!$B$28</c:f>
              <c:strCache>
                <c:ptCount val="1"/>
                <c:pt idx="0">
                  <c:v>Comune di Lavena Ponte Tresa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Sheet1!$A$29:$A$53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Sheet1!$B$29:$B$53</c:f>
              <c:numCache>
                <c:formatCode>General</c:formatCode>
                <c:ptCount val="25"/>
                <c:pt idx="4">
                  <c:v>18930</c:v>
                </c:pt>
                <c:pt idx="5">
                  <c:v>10600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3B-BA2C-5B53DA1CDFD5}"/>
            </c:ext>
          </c:extLst>
        </c:ser>
        <c:ser>
          <c:idx val="5"/>
          <c:order val="1"/>
          <c:tx>
            <c:strRef>
              <c:f>Sheet1!$C$28</c:f>
              <c:strCache>
                <c:ptCount val="1"/>
                <c:pt idx="0">
                  <c:v>Comune di Lugano-Castagnola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Sheet1!$A$29:$A$53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Sheet1!$C$29:$C$53</c:f>
              <c:numCache>
                <c:formatCode>General</c:formatCode>
                <c:ptCount val="25"/>
                <c:pt idx="2">
                  <c:v>1314098</c:v>
                </c:pt>
                <c:pt idx="3">
                  <c:v>1802558</c:v>
                </c:pt>
                <c:pt idx="4">
                  <c:v>1682585</c:v>
                </c:pt>
                <c:pt idx="5">
                  <c:v>1987462</c:v>
                </c:pt>
                <c:pt idx="6">
                  <c:v>2023708</c:v>
                </c:pt>
                <c:pt idx="7">
                  <c:v>1852709</c:v>
                </c:pt>
                <c:pt idx="8">
                  <c:v>1579474</c:v>
                </c:pt>
                <c:pt idx="9">
                  <c:v>2499186</c:v>
                </c:pt>
                <c:pt idx="10">
                  <c:v>2975703</c:v>
                </c:pt>
                <c:pt idx="11">
                  <c:v>3819534</c:v>
                </c:pt>
                <c:pt idx="12">
                  <c:v>2677065</c:v>
                </c:pt>
                <c:pt idx="13">
                  <c:v>3768319</c:v>
                </c:pt>
                <c:pt idx="14">
                  <c:v>2984529</c:v>
                </c:pt>
                <c:pt idx="15">
                  <c:v>3698952</c:v>
                </c:pt>
                <c:pt idx="16">
                  <c:v>2528523</c:v>
                </c:pt>
                <c:pt idx="17">
                  <c:v>3390758</c:v>
                </c:pt>
                <c:pt idx="18">
                  <c:v>3475507</c:v>
                </c:pt>
                <c:pt idx="19">
                  <c:v>3374723</c:v>
                </c:pt>
                <c:pt idx="20">
                  <c:v>3298207</c:v>
                </c:pt>
                <c:pt idx="21">
                  <c:v>3673597</c:v>
                </c:pt>
                <c:pt idx="22">
                  <c:v>3723243</c:v>
                </c:pt>
                <c:pt idx="23">
                  <c:v>3950119</c:v>
                </c:pt>
                <c:pt idx="24">
                  <c:v>4084932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D-4F3B-BA2C-5B53DA1CDFD5}"/>
            </c:ext>
          </c:extLst>
        </c:ser>
        <c:ser>
          <c:idx val="0"/>
          <c:order val="2"/>
          <c:tx>
            <c:strRef>
              <c:f>Sheet1!$D$28</c:f>
              <c:strCache>
                <c:ptCount val="1"/>
                <c:pt idx="0">
                  <c:v>Comune di Paradiso</c:v>
                </c:pt>
              </c:strCache>
            </c:strRef>
          </c:tx>
          <c:spPr>
            <a:solidFill>
              <a:srgbClr val="C39BE1"/>
            </a:solidFill>
            <a:ln>
              <a:noFill/>
            </a:ln>
            <a:effectLst/>
          </c:spPr>
          <c:invertIfNegative val="0"/>
          <c:cat>
            <c:numRef>
              <c:f>Sheet1!$A$29:$A$53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Sheet1!$D$29:$D$53</c:f>
              <c:numCache>
                <c:formatCode>General</c:formatCode>
                <c:ptCount val="25"/>
                <c:pt idx="0">
                  <c:v>850075</c:v>
                </c:pt>
                <c:pt idx="1">
                  <c:v>793722</c:v>
                </c:pt>
                <c:pt idx="2">
                  <c:v>784022</c:v>
                </c:pt>
                <c:pt idx="3">
                  <c:v>931505</c:v>
                </c:pt>
                <c:pt idx="4">
                  <c:v>877247</c:v>
                </c:pt>
                <c:pt idx="5">
                  <c:v>877247</c:v>
                </c:pt>
                <c:pt idx="6">
                  <c:v>818123</c:v>
                </c:pt>
                <c:pt idx="7">
                  <c:v>803419</c:v>
                </c:pt>
                <c:pt idx="8">
                  <c:v>791720</c:v>
                </c:pt>
                <c:pt idx="9">
                  <c:v>778818</c:v>
                </c:pt>
                <c:pt idx="10">
                  <c:v>752353</c:v>
                </c:pt>
                <c:pt idx="11">
                  <c:v>713031</c:v>
                </c:pt>
                <c:pt idx="12">
                  <c:v>657034</c:v>
                </c:pt>
                <c:pt idx="13">
                  <c:v>813071</c:v>
                </c:pt>
                <c:pt idx="14">
                  <c:v>744421</c:v>
                </c:pt>
                <c:pt idx="15">
                  <c:v>824207</c:v>
                </c:pt>
                <c:pt idx="16">
                  <c:v>596183</c:v>
                </c:pt>
                <c:pt idx="17">
                  <c:v>626678</c:v>
                </c:pt>
                <c:pt idx="18">
                  <c:v>542182</c:v>
                </c:pt>
                <c:pt idx="19">
                  <c:v>567652</c:v>
                </c:pt>
                <c:pt idx="20">
                  <c:v>497709</c:v>
                </c:pt>
                <c:pt idx="21">
                  <c:v>505280</c:v>
                </c:pt>
                <c:pt idx="22">
                  <c:v>507406</c:v>
                </c:pt>
                <c:pt idx="23">
                  <c:v>448039</c:v>
                </c:pt>
                <c:pt idx="24">
                  <c:v>527910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0-41DC-86DE-02502F731B80}"/>
            </c:ext>
          </c:extLst>
        </c:ser>
        <c:ser>
          <c:idx val="2"/>
          <c:order val="3"/>
          <c:tx>
            <c:strRef>
              <c:f>Sheet1!$E$28</c:f>
              <c:strCache>
                <c:ptCount val="1"/>
                <c:pt idx="0">
                  <c:v>Comune di Vico Morcote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Sheet1!$A$29:$A$53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Sheet1!$E$29:$E$53</c:f>
              <c:numCache>
                <c:formatCode>General</c:formatCode>
                <c:ptCount val="25"/>
                <c:pt idx="15">
                  <c:v>79034</c:v>
                </c:pt>
                <c:pt idx="16">
                  <c:v>84154</c:v>
                </c:pt>
                <c:pt idx="17">
                  <c:v>96755</c:v>
                </c:pt>
                <c:pt idx="18">
                  <c:v>82414</c:v>
                </c:pt>
                <c:pt idx="19">
                  <c:v>100041</c:v>
                </c:pt>
                <c:pt idx="20">
                  <c:v>101253</c:v>
                </c:pt>
                <c:pt idx="21">
                  <c:v>93881</c:v>
                </c:pt>
                <c:pt idx="22">
                  <c:v>130568</c:v>
                </c:pt>
                <c:pt idx="23">
                  <c:v>90589</c:v>
                </c:pt>
                <c:pt idx="24">
                  <c:v>39290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4-424B-960E-4C54B0218552}"/>
            </c:ext>
          </c:extLst>
        </c:ser>
        <c:ser>
          <c:idx val="3"/>
          <c:order val="4"/>
          <c:tx>
            <c:strRef>
              <c:f>Sheet1!$F$28</c:f>
              <c:strCache>
                <c:ptCount val="1"/>
                <c:pt idx="0">
                  <c:v>Barbengo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Sheet1!$A$29:$A$53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Sheet1!$F$29:$F$53</c:f>
              <c:numCache>
                <c:formatCode>General</c:formatCode>
                <c:ptCount val="25"/>
                <c:pt idx="16">
                  <c:v>363922</c:v>
                </c:pt>
                <c:pt idx="17">
                  <c:v>258490</c:v>
                </c:pt>
                <c:pt idx="18">
                  <c:v>563801</c:v>
                </c:pt>
                <c:pt idx="19">
                  <c:v>722975</c:v>
                </c:pt>
                <c:pt idx="20">
                  <c:v>776810</c:v>
                </c:pt>
                <c:pt idx="21">
                  <c:v>746140</c:v>
                </c:pt>
                <c:pt idx="22">
                  <c:v>827105</c:v>
                </c:pt>
                <c:pt idx="23">
                  <c:v>673085</c:v>
                </c:pt>
                <c:pt idx="24">
                  <c:v>527377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5B-438D-B124-F82A8785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599936"/>
        <c:axId val="82601472"/>
        <c:extLst/>
      </c:barChart>
      <c:catAx>
        <c:axId val="8259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601472"/>
        <c:crosses val="autoZero"/>
        <c:auto val="1"/>
        <c:lblAlgn val="ctr"/>
        <c:lblOffset val="100"/>
        <c:noMultiLvlLbl val="0"/>
      </c:catAx>
      <c:valAx>
        <c:axId val="826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Volumi prelevati m</a:t>
                </a:r>
                <a:r>
                  <a:rPr lang="it-IT" sz="9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it-IT" sz="900">
                    <a:solidFill>
                      <a:sysClr val="windowText" lastClr="000000"/>
                    </a:solidFill>
                  </a:rPr>
                  <a:t>/anno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8070431331625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599936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972375328083991"/>
          <c:y val="3.0120481927710843E-2"/>
          <c:w val="0.68128871391076118"/>
          <c:h val="0.2466132245517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350520</xdr:colOff>
      <xdr:row>1</xdr:row>
      <xdr:rowOff>133350</xdr:rowOff>
    </xdr:from>
    <xdr:to>
      <xdr:col>5</xdr:col>
      <xdr:colOff>721995</xdr:colOff>
      <xdr:row>17</xdr:row>
      <xdr:rowOff>72390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0EA29C3-4CB6-4E25-88A3-D01534753F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3"/>
  <sheetViews>
    <sheetView tabSelected="1" topLeftCell="E25" workbookViewId="0">
      <selection activeCell="S73" sqref="S73"/>
    </sheetView>
  </sheetViews>
  <sheetFormatPr defaultRowHeight="12.75" x14ac:dyDescent="0.2"/>
  <cols>
    <col min="1" max="1" width="12.5703125" bestFit="1" customWidth="1"/>
    <col min="2" max="2" width="24.7109375" bestFit="1" customWidth="1"/>
    <col min="3" max="3" width="23.140625" customWidth="1"/>
    <col min="4" max="4" width="20.5703125" bestFit="1" customWidth="1"/>
    <col min="5" max="5" width="23.85546875" bestFit="1" customWidth="1"/>
    <col min="6" max="6" width="17.85546875" customWidth="1"/>
    <col min="10" max="10" width="38.42578125" customWidth="1"/>
    <col min="17" max="17" width="21.5703125" customWidth="1"/>
  </cols>
  <sheetData>
    <row r="1" spans="2:6" x14ac:dyDescent="0.2">
      <c r="B1" s="2"/>
      <c r="E1" s="2"/>
      <c r="F1" s="1"/>
    </row>
    <row r="19" spans="1:6" s="1" customFormat="1" x14ac:dyDescent="0.2">
      <c r="A19" s="2"/>
      <c r="B19" s="2"/>
      <c r="C19" s="2"/>
      <c r="D19" s="2"/>
      <c r="E19" s="2"/>
      <c r="F19" s="2"/>
    </row>
    <row r="20" spans="1:6" x14ac:dyDescent="0.2">
      <c r="A20" s="2"/>
      <c r="B20" s="2"/>
      <c r="C20" s="2"/>
      <c r="D20" s="2"/>
      <c r="E20" s="2"/>
      <c r="F20" s="2"/>
    </row>
    <row r="21" spans="1:6" x14ac:dyDescent="0.2">
      <c r="A21" s="2"/>
    </row>
    <row r="22" spans="1:6" x14ac:dyDescent="0.2">
      <c r="A22" s="2"/>
    </row>
    <row r="23" spans="1:6" x14ac:dyDescent="0.2">
      <c r="A23" s="2"/>
    </row>
    <row r="24" spans="1:6" x14ac:dyDescent="0.2">
      <c r="A24" s="2"/>
    </row>
    <row r="25" spans="1:6" x14ac:dyDescent="0.2">
      <c r="A25" s="2"/>
    </row>
    <row r="26" spans="1:6" x14ac:dyDescent="0.2">
      <c r="A26" s="2"/>
    </row>
    <row r="28" spans="1:6" x14ac:dyDescent="0.2">
      <c r="A28" t="s">
        <v>0</v>
      </c>
      <c r="B28" t="s">
        <v>4</v>
      </c>
      <c r="C28" t="s">
        <v>1</v>
      </c>
      <c r="D28" t="s">
        <v>2</v>
      </c>
      <c r="E28" t="s">
        <v>3</v>
      </c>
      <c r="F28" t="s">
        <v>5</v>
      </c>
    </row>
    <row r="29" spans="1:6" x14ac:dyDescent="0.2">
      <c r="A29">
        <v>2000</v>
      </c>
      <c r="D29">
        <v>850075</v>
      </c>
    </row>
    <row r="30" spans="1:6" x14ac:dyDescent="0.2">
      <c r="A30">
        <v>2001</v>
      </c>
      <c r="D30">
        <v>793722</v>
      </c>
    </row>
    <row r="31" spans="1:6" x14ac:dyDescent="0.2">
      <c r="A31">
        <v>2002</v>
      </c>
      <c r="C31">
        <v>1314098</v>
      </c>
      <c r="D31">
        <v>784022</v>
      </c>
    </row>
    <row r="32" spans="1:6" x14ac:dyDescent="0.2">
      <c r="A32">
        <v>2003</v>
      </c>
      <c r="C32">
        <v>1802558</v>
      </c>
      <c r="D32">
        <v>931505</v>
      </c>
    </row>
    <row r="33" spans="1:22" x14ac:dyDescent="0.2">
      <c r="A33">
        <v>2004</v>
      </c>
      <c r="B33">
        <v>18930</v>
      </c>
      <c r="C33">
        <v>1682585</v>
      </c>
      <c r="D33">
        <v>877247</v>
      </c>
    </row>
    <row r="34" spans="1:22" x14ac:dyDescent="0.2">
      <c r="A34">
        <v>2005</v>
      </c>
      <c r="B34">
        <v>10600</v>
      </c>
      <c r="C34">
        <v>1987462</v>
      </c>
      <c r="D34">
        <v>877247</v>
      </c>
    </row>
    <row r="35" spans="1:22" x14ac:dyDescent="0.2">
      <c r="A35">
        <v>2006</v>
      </c>
      <c r="C35">
        <v>2023708</v>
      </c>
      <c r="D35">
        <v>818123</v>
      </c>
    </row>
    <row r="36" spans="1:22" x14ac:dyDescent="0.2">
      <c r="A36">
        <v>2007</v>
      </c>
      <c r="C36">
        <v>1852709</v>
      </c>
      <c r="D36">
        <v>803419</v>
      </c>
    </row>
    <row r="37" spans="1:22" x14ac:dyDescent="0.2">
      <c r="A37">
        <v>2008</v>
      </c>
      <c r="C37">
        <v>1579474</v>
      </c>
      <c r="D37">
        <v>791720</v>
      </c>
    </row>
    <row r="38" spans="1:22" x14ac:dyDescent="0.2">
      <c r="A38">
        <v>2009</v>
      </c>
      <c r="C38">
        <v>2499186</v>
      </c>
      <c r="D38">
        <v>778818</v>
      </c>
    </row>
    <row r="39" spans="1:22" x14ac:dyDescent="0.2">
      <c r="A39">
        <v>2010</v>
      </c>
      <c r="C39">
        <v>2975703</v>
      </c>
      <c r="D39">
        <v>752353</v>
      </c>
    </row>
    <row r="40" spans="1:22" x14ac:dyDescent="0.2">
      <c r="A40">
        <v>2011</v>
      </c>
      <c r="C40">
        <v>3819534</v>
      </c>
      <c r="D40">
        <v>713031</v>
      </c>
    </row>
    <row r="41" spans="1:22" x14ac:dyDescent="0.2">
      <c r="A41">
        <v>2012</v>
      </c>
      <c r="C41">
        <v>2677065</v>
      </c>
      <c r="D41">
        <v>657034</v>
      </c>
    </row>
    <row r="42" spans="1:22" x14ac:dyDescent="0.2">
      <c r="A42">
        <v>2013</v>
      </c>
      <c r="C42">
        <v>3768319</v>
      </c>
      <c r="D42">
        <v>813071</v>
      </c>
      <c r="J42" t="s">
        <v>23</v>
      </c>
      <c r="L42">
        <v>3374723</v>
      </c>
      <c r="M42">
        <f>(L42*100)/I48</f>
        <v>70.817336919467891</v>
      </c>
    </row>
    <row r="43" spans="1:22" x14ac:dyDescent="0.2">
      <c r="A43">
        <v>2014</v>
      </c>
      <c r="C43">
        <v>2984529</v>
      </c>
      <c r="D43">
        <v>744421</v>
      </c>
      <c r="J43" t="s">
        <v>17</v>
      </c>
      <c r="L43">
        <v>567652</v>
      </c>
      <c r="M43">
        <f>(L43*100)/I48</f>
        <v>11.911971126818345</v>
      </c>
    </row>
    <row r="44" spans="1:22" x14ac:dyDescent="0.2">
      <c r="A44">
        <v>2015</v>
      </c>
      <c r="C44">
        <v>3698952</v>
      </c>
      <c r="D44">
        <v>824207</v>
      </c>
      <c r="E44">
        <v>79034</v>
      </c>
      <c r="J44" t="s">
        <v>18</v>
      </c>
      <c r="K44" s="2"/>
      <c r="L44">
        <v>722975</v>
      </c>
      <c r="M44">
        <f>(L44*100)/I48</f>
        <v>15.171367889854158</v>
      </c>
    </row>
    <row r="45" spans="1:22" x14ac:dyDescent="0.2">
      <c r="A45">
        <v>2016</v>
      </c>
      <c r="C45">
        <v>2528523</v>
      </c>
      <c r="D45">
        <v>596183</v>
      </c>
      <c r="E45">
        <v>84154</v>
      </c>
      <c r="F45">
        <v>363922</v>
      </c>
      <c r="I45">
        <f t="shared" ref="I45:I51" si="0">SUM(C45:F45)</f>
        <v>3572782</v>
      </c>
      <c r="J45" s="2" t="s">
        <v>7</v>
      </c>
      <c r="K45" s="2">
        <v>3572782</v>
      </c>
      <c r="S45" t="s">
        <v>1</v>
      </c>
      <c r="T45" t="s">
        <v>2</v>
      </c>
      <c r="U45" t="s">
        <v>3</v>
      </c>
      <c r="V45" t="s">
        <v>5</v>
      </c>
    </row>
    <row r="46" spans="1:22" x14ac:dyDescent="0.2">
      <c r="A46">
        <v>2017</v>
      </c>
      <c r="C46" s="3">
        <v>3390758</v>
      </c>
      <c r="D46" s="3">
        <v>626678</v>
      </c>
      <c r="E46" s="3">
        <v>96755</v>
      </c>
      <c r="F46" s="3">
        <v>258490</v>
      </c>
      <c r="H46" s="2" t="s">
        <v>10</v>
      </c>
      <c r="I46">
        <f t="shared" si="0"/>
        <v>4372681</v>
      </c>
      <c r="J46" s="2" t="s">
        <v>6</v>
      </c>
      <c r="K46">
        <v>4372681</v>
      </c>
      <c r="Q46" t="s">
        <v>8</v>
      </c>
      <c r="S46">
        <f>(C46/I46)*100</f>
        <v>77.544142826792068</v>
      </c>
      <c r="T46">
        <f>(D46/K46)*100</f>
        <v>14.331665172922516</v>
      </c>
      <c r="U46">
        <f>(E46/K46)*100</f>
        <v>2.2127157229169017</v>
      </c>
      <c r="V46">
        <f>(F46/K46)*100</f>
        <v>5.9114762773685072</v>
      </c>
    </row>
    <row r="47" spans="1:22" x14ac:dyDescent="0.2">
      <c r="A47">
        <v>2018</v>
      </c>
      <c r="C47" s="2">
        <v>3475507</v>
      </c>
      <c r="D47" s="2">
        <v>542182</v>
      </c>
      <c r="E47" s="2">
        <v>82414</v>
      </c>
      <c r="F47" s="2">
        <v>563801</v>
      </c>
      <c r="H47" s="2" t="s">
        <v>11</v>
      </c>
      <c r="I47">
        <f t="shared" si="0"/>
        <v>4663904</v>
      </c>
      <c r="J47" s="2" t="s">
        <v>12</v>
      </c>
      <c r="K47">
        <v>4663904</v>
      </c>
      <c r="L47" t="s">
        <v>16</v>
      </c>
      <c r="M47">
        <f t="shared" ref="M47:M53" si="1">(K47-K46)/K46*100</f>
        <v>6.6600559245003241</v>
      </c>
      <c r="Q47" t="s">
        <v>9</v>
      </c>
      <c r="S47">
        <f>(C47/I47)*100</f>
        <v>74.519265405119825</v>
      </c>
      <c r="T47">
        <f>(D47/I47)*100</f>
        <v>11.625067754396316</v>
      </c>
      <c r="U47">
        <f>(E47/I47)*100</f>
        <v>1.7670603854624796</v>
      </c>
      <c r="V47">
        <f>(F47/I47)*100</f>
        <v>12.088606455021372</v>
      </c>
    </row>
    <row r="48" spans="1:22" x14ac:dyDescent="0.2">
      <c r="A48" s="2">
        <v>2019</v>
      </c>
      <c r="C48">
        <v>3374723</v>
      </c>
      <c r="D48">
        <v>567652</v>
      </c>
      <c r="E48">
        <v>100041</v>
      </c>
      <c r="F48">
        <v>722975</v>
      </c>
      <c r="H48" s="2" t="s">
        <v>13</v>
      </c>
      <c r="I48">
        <f t="shared" si="0"/>
        <v>4765391</v>
      </c>
      <c r="J48" s="2" t="s">
        <v>14</v>
      </c>
      <c r="K48">
        <v>4765391</v>
      </c>
      <c r="L48" t="s">
        <v>16</v>
      </c>
      <c r="M48">
        <f t="shared" si="1"/>
        <v>2.1760096262701802</v>
      </c>
    </row>
    <row r="49" spans="1:22" x14ac:dyDescent="0.2">
      <c r="A49" s="2">
        <v>2020</v>
      </c>
      <c r="C49">
        <v>3298207</v>
      </c>
      <c r="D49">
        <v>497709</v>
      </c>
      <c r="E49">
        <v>101253</v>
      </c>
      <c r="F49">
        <v>776810</v>
      </c>
      <c r="H49" s="2" t="s">
        <v>20</v>
      </c>
      <c r="I49">
        <f t="shared" si="0"/>
        <v>4673979</v>
      </c>
      <c r="J49" s="2" t="s">
        <v>21</v>
      </c>
      <c r="K49">
        <v>4673979</v>
      </c>
      <c r="L49" t="s">
        <v>16</v>
      </c>
      <c r="M49">
        <f t="shared" si="1"/>
        <v>-1.9182476317263368</v>
      </c>
      <c r="Q49" s="2" t="s">
        <v>15</v>
      </c>
      <c r="R49">
        <v>2019</v>
      </c>
      <c r="S49">
        <f t="shared" ref="S49:V50" si="2">(C48-C47)/C47*100</f>
        <v>-2.8998359088328698</v>
      </c>
      <c r="T49">
        <f t="shared" si="2"/>
        <v>4.6976845413532722</v>
      </c>
      <c r="U49">
        <f t="shared" si="2"/>
        <v>21.388356347222558</v>
      </c>
      <c r="V49">
        <f t="shared" si="2"/>
        <v>28.232301822806271</v>
      </c>
    </row>
    <row r="50" spans="1:22" x14ac:dyDescent="0.2">
      <c r="A50" s="2">
        <v>2021</v>
      </c>
      <c r="C50">
        <v>3673597</v>
      </c>
      <c r="D50">
        <v>505280</v>
      </c>
      <c r="E50">
        <v>93881</v>
      </c>
      <c r="F50">
        <v>746140</v>
      </c>
      <c r="H50" s="2" t="s">
        <v>24</v>
      </c>
      <c r="I50">
        <f t="shared" si="0"/>
        <v>5018898</v>
      </c>
      <c r="J50" s="2" t="s">
        <v>25</v>
      </c>
      <c r="K50">
        <v>5018898</v>
      </c>
      <c r="L50" t="s">
        <v>16</v>
      </c>
      <c r="M50">
        <f t="shared" si="1"/>
        <v>7.3795581880021279</v>
      </c>
      <c r="Q50" s="2" t="s">
        <v>22</v>
      </c>
      <c r="R50">
        <v>2020</v>
      </c>
      <c r="S50">
        <f t="shared" si="2"/>
        <v>-2.2673268294908944</v>
      </c>
      <c r="T50">
        <f t="shared" si="2"/>
        <v>-12.321457512701443</v>
      </c>
      <c r="U50">
        <f t="shared" si="2"/>
        <v>1.2115032836537021</v>
      </c>
      <c r="V50">
        <f t="shared" si="2"/>
        <v>7.4463155710778386</v>
      </c>
    </row>
    <row r="51" spans="1:22" x14ac:dyDescent="0.2">
      <c r="A51" s="2">
        <v>2022</v>
      </c>
      <c r="C51">
        <v>3723243</v>
      </c>
      <c r="D51">
        <v>507406</v>
      </c>
      <c r="E51">
        <v>130568</v>
      </c>
      <c r="F51">
        <v>827105</v>
      </c>
      <c r="H51" s="2" t="s">
        <v>28</v>
      </c>
      <c r="I51">
        <f t="shared" si="0"/>
        <v>5188322</v>
      </c>
      <c r="J51" s="2" t="s">
        <v>29</v>
      </c>
      <c r="K51">
        <v>5188322</v>
      </c>
      <c r="L51" t="s">
        <v>16</v>
      </c>
      <c r="M51">
        <f t="shared" si="1"/>
        <v>3.375721124438074</v>
      </c>
      <c r="Q51" s="2" t="s">
        <v>26</v>
      </c>
      <c r="R51">
        <v>2021</v>
      </c>
      <c r="S51">
        <f t="shared" ref="S51:S54" si="3">(C50-C49)/C49*100</f>
        <v>11.381638569077078</v>
      </c>
      <c r="T51">
        <f t="shared" ref="T51" si="4">(D50-D49)/D49*100</f>
        <v>1.521170000944327</v>
      </c>
      <c r="U51">
        <f t="shared" ref="U51" si="5">(E50-E49)/E49*100</f>
        <v>-7.2807719277453513</v>
      </c>
      <c r="V51">
        <f t="shared" ref="V51" si="6">(F50-F49)/F49*100</f>
        <v>-3.9481984011534355</v>
      </c>
    </row>
    <row r="52" spans="1:22" x14ac:dyDescent="0.2">
      <c r="A52" s="2">
        <v>2023</v>
      </c>
      <c r="C52">
        <v>3950119</v>
      </c>
      <c r="D52">
        <v>448039</v>
      </c>
      <c r="E52">
        <v>90589</v>
      </c>
      <c r="F52">
        <v>673085</v>
      </c>
      <c r="H52" s="2" t="s">
        <v>32</v>
      </c>
      <c r="I52">
        <f>SUM(C52:F52)</f>
        <v>5161832</v>
      </c>
      <c r="J52" s="2" t="s">
        <v>33</v>
      </c>
      <c r="K52">
        <v>5161832</v>
      </c>
      <c r="L52" t="s">
        <v>16</v>
      </c>
      <c r="M52">
        <f t="shared" si="1"/>
        <v>-0.51056969864245128</v>
      </c>
      <c r="Q52" s="2" t="s">
        <v>30</v>
      </c>
      <c r="R52">
        <v>2021</v>
      </c>
      <c r="S52">
        <f t="shared" si="3"/>
        <v>1.3514274973547724</v>
      </c>
      <c r="T52">
        <f t="shared" ref="T52:T54" si="7">(D51-D50)/D50*100</f>
        <v>0.42075680810639648</v>
      </c>
      <c r="U52">
        <f t="shared" ref="U52:U54" si="8">(E51-E50)/E50*100</f>
        <v>39.078194735889049</v>
      </c>
      <c r="V52">
        <f t="shared" ref="V52:V54" si="9">(F51-F50)/F50*100</f>
        <v>10.851180743560191</v>
      </c>
    </row>
    <row r="53" spans="1:22" x14ac:dyDescent="0.2">
      <c r="A53" s="2">
        <v>2024</v>
      </c>
      <c r="C53">
        <v>4084932</v>
      </c>
      <c r="D53">
        <v>527910</v>
      </c>
      <c r="E53">
        <v>39290</v>
      </c>
      <c r="F53">
        <v>527377</v>
      </c>
      <c r="H53" s="2" t="s">
        <v>35</v>
      </c>
      <c r="I53">
        <f>SUM(C53:F53)</f>
        <v>5179509</v>
      </c>
      <c r="J53" s="2" t="s">
        <v>36</v>
      </c>
      <c r="K53">
        <v>5179509</v>
      </c>
      <c r="L53" t="s">
        <v>16</v>
      </c>
      <c r="M53">
        <f t="shared" si="1"/>
        <v>0.3424559342497005</v>
      </c>
      <c r="Q53" s="2" t="s">
        <v>34</v>
      </c>
      <c r="R53">
        <v>2023</v>
      </c>
      <c r="S53">
        <f t="shared" si="3"/>
        <v>6.0935050438555844</v>
      </c>
      <c r="T53">
        <f t="shared" si="7"/>
        <v>-11.700098146257631</v>
      </c>
      <c r="U53">
        <f t="shared" si="8"/>
        <v>-30.619294160897002</v>
      </c>
      <c r="V53">
        <f t="shared" si="9"/>
        <v>-18.621577671516917</v>
      </c>
    </row>
    <row r="54" spans="1:22" x14ac:dyDescent="0.2">
      <c r="Q54" s="2" t="s">
        <v>37</v>
      </c>
      <c r="R54">
        <v>2024</v>
      </c>
      <c r="S54">
        <f t="shared" si="3"/>
        <v>3.4128845232257556</v>
      </c>
      <c r="T54">
        <f t="shared" si="7"/>
        <v>17.826796327998231</v>
      </c>
      <c r="U54">
        <f t="shared" si="8"/>
        <v>-56.628288202761922</v>
      </c>
      <c r="V54">
        <f t="shared" si="9"/>
        <v>-21.647785940854426</v>
      </c>
    </row>
    <row r="56" spans="1:22" x14ac:dyDescent="0.2">
      <c r="Q56">
        <v>2023</v>
      </c>
    </row>
    <row r="57" spans="1:22" x14ac:dyDescent="0.2">
      <c r="Q57" t="s">
        <v>27</v>
      </c>
      <c r="R57">
        <v>3950119</v>
      </c>
      <c r="S57" s="4">
        <f>(R57*100)/$I52</f>
        <v>76.525524271227738</v>
      </c>
    </row>
    <row r="58" spans="1:22" x14ac:dyDescent="0.2">
      <c r="Q58" t="s">
        <v>17</v>
      </c>
      <c r="R58">
        <v>448039</v>
      </c>
      <c r="S58" s="4">
        <f>(R58*100)/$I52</f>
        <v>8.679844675301327</v>
      </c>
    </row>
    <row r="59" spans="1:22" x14ac:dyDescent="0.2">
      <c r="Q59" t="s">
        <v>18</v>
      </c>
      <c r="R59">
        <v>673085</v>
      </c>
      <c r="S59" s="4">
        <f>(R59*100)/$I52</f>
        <v>13.039653363379513</v>
      </c>
    </row>
    <row r="60" spans="1:22" x14ac:dyDescent="0.2">
      <c r="Q60" t="s">
        <v>19</v>
      </c>
      <c r="R60">
        <v>90589</v>
      </c>
      <c r="S60" s="4">
        <f>(R60*100)/$I52</f>
        <v>1.7549776900914249</v>
      </c>
    </row>
    <row r="62" spans="1:22" x14ac:dyDescent="0.2">
      <c r="Q62">
        <v>2022</v>
      </c>
    </row>
    <row r="63" spans="1:22" x14ac:dyDescent="0.2">
      <c r="Q63" t="s">
        <v>31</v>
      </c>
      <c r="R63">
        <v>3723243</v>
      </c>
      <c r="S63" s="4">
        <f>(R63*100)/$I51</f>
        <v>71.761987787188232</v>
      </c>
    </row>
    <row r="64" spans="1:22" x14ac:dyDescent="0.2">
      <c r="Q64" t="s">
        <v>17</v>
      </c>
      <c r="R64">
        <v>507406</v>
      </c>
      <c r="S64" s="4">
        <f>(R64*100)/$I51</f>
        <v>9.7797708006557809</v>
      </c>
    </row>
    <row r="65" spans="17:19" x14ac:dyDescent="0.2">
      <c r="Q65" t="s">
        <v>18</v>
      </c>
      <c r="R65">
        <v>827105</v>
      </c>
      <c r="S65" s="4">
        <f>(R65*100)/$I51</f>
        <v>15.941666689153063</v>
      </c>
    </row>
    <row r="66" spans="17:19" x14ac:dyDescent="0.2">
      <c r="Q66" t="s">
        <v>19</v>
      </c>
      <c r="R66">
        <v>130568</v>
      </c>
      <c r="S66" s="4">
        <f>(R66*100)/$I51</f>
        <v>2.5165747230029285</v>
      </c>
    </row>
    <row r="69" spans="17:19" x14ac:dyDescent="0.2">
      <c r="Q69">
        <v>2024</v>
      </c>
    </row>
    <row r="70" spans="17:19" x14ac:dyDescent="0.2">
      <c r="Q70" t="s">
        <v>27</v>
      </c>
      <c r="R70">
        <v>4084932</v>
      </c>
      <c r="S70" s="4">
        <f>(R70*100)/$I53</f>
        <v>78.867166752678685</v>
      </c>
    </row>
    <row r="71" spans="17:19" x14ac:dyDescent="0.2">
      <c r="Q71" t="s">
        <v>17</v>
      </c>
      <c r="R71">
        <v>527910</v>
      </c>
      <c r="S71" s="4">
        <f>(R71*100)/$I53</f>
        <v>10.192278843419327</v>
      </c>
    </row>
    <row r="72" spans="17:19" x14ac:dyDescent="0.2">
      <c r="Q72" t="s">
        <v>18</v>
      </c>
      <c r="R72">
        <v>527377</v>
      </c>
      <c r="S72" s="4">
        <f>(R72*100)/$I53</f>
        <v>10.181988292712688</v>
      </c>
    </row>
    <row r="73" spans="17:19" x14ac:dyDescent="0.2">
      <c r="Q73" t="s">
        <v>19</v>
      </c>
      <c r="R73">
        <v>39290</v>
      </c>
      <c r="S73" s="4">
        <f>(R73*100)/$I53</f>
        <v>0.75856611118930384</v>
      </c>
    </row>
  </sheetData>
  <phoneticPr fontId="4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2018-02-27T14:51:00Z</dcterms:created>
  <dcterms:modified xsi:type="dcterms:W3CDTF">2025-08-01T15:11:28Z</dcterms:modified>
</cp:coreProperties>
</file>